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2025 СБК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5" l="1"/>
  <c r="F91" i="5" l="1"/>
  <c r="F51" i="5"/>
  <c r="G44" i="5" l="1"/>
  <c r="F44" i="5"/>
  <c r="H44" i="5"/>
  <c r="I44" i="5"/>
  <c r="J44" i="5"/>
  <c r="J41" i="5"/>
  <c r="I41" i="5"/>
  <c r="H41" i="5"/>
  <c r="G41" i="5"/>
  <c r="H82" i="5" l="1"/>
  <c r="I82" i="5"/>
  <c r="J82" i="5"/>
  <c r="G80" i="5" l="1"/>
  <c r="G79" i="5" s="1"/>
  <c r="G54" i="5"/>
  <c r="G50" i="5" s="1"/>
  <c r="H54" i="5"/>
  <c r="I54" i="5"/>
  <c r="J54" i="5"/>
  <c r="F54" i="5"/>
  <c r="F46" i="5" l="1"/>
  <c r="E51" i="5"/>
  <c r="J50" i="5"/>
  <c r="J81" i="5"/>
  <c r="G82" i="5"/>
  <c r="G81" i="5" s="1"/>
  <c r="I81" i="5"/>
  <c r="H81" i="5"/>
  <c r="J80" i="5"/>
  <c r="J79" i="5" s="1"/>
  <c r="I80" i="5"/>
  <c r="I79" i="5" s="1"/>
  <c r="H80" i="5"/>
  <c r="E52" i="5" l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J73" i="5"/>
  <c r="G46" i="5"/>
  <c r="I50" i="5"/>
  <c r="H50" i="5"/>
  <c r="I46" i="5"/>
  <c r="J46" i="5"/>
  <c r="F80" i="5"/>
  <c r="F79" i="5" s="1"/>
  <c r="I83" i="5"/>
  <c r="J83" i="5"/>
  <c r="F82" i="5"/>
  <c r="F81" i="5" s="1"/>
  <c r="H46" i="5"/>
  <c r="H79" i="5"/>
  <c r="H83" i="5" s="1"/>
  <c r="H73" i="5" l="1"/>
  <c r="G73" i="5"/>
  <c r="I73" i="5"/>
  <c r="F50" i="5"/>
  <c r="F73" i="5" l="1"/>
  <c r="F83" i="5"/>
  <c r="G83" i="5"/>
</calcChain>
</file>

<file path=xl/sharedStrings.xml><?xml version="1.0" encoding="utf-8"?>
<sst xmlns="http://schemas.openxmlformats.org/spreadsheetml/2006/main" count="103" uniqueCount="101">
  <si>
    <t>Найменування показника</t>
  </si>
  <si>
    <t>Код рядка</t>
  </si>
  <si>
    <t>Плановий рік (усього)</t>
  </si>
  <si>
    <t>I</t>
  </si>
  <si>
    <t>II</t>
  </si>
  <si>
    <t>III</t>
  </si>
  <si>
    <t>IV</t>
  </si>
  <si>
    <t>У тому числі за квартали</t>
  </si>
  <si>
    <t>тис. грн.</t>
  </si>
  <si>
    <t>І. Формування фінансових результатів</t>
  </si>
  <si>
    <t>ДОХОДИ</t>
  </si>
  <si>
    <t>Дохід (виручка) від реалізації продукції (товарів, робіт, послуг) зокрема:</t>
  </si>
  <si>
    <t>Інші доходи, у тому числі:</t>
  </si>
  <si>
    <t>ВИТРАТИ</t>
  </si>
  <si>
    <t>Витрати на паливо</t>
  </si>
  <si>
    <t>Витрати на заробітну плату</t>
  </si>
  <si>
    <t>Витрати на нарахування на заробітну плату</t>
  </si>
  <si>
    <t>Витрати на придбання медикаментів</t>
  </si>
  <si>
    <t>Витрати на електроенергію</t>
  </si>
  <si>
    <t>Витрати на оплату за вивезення ТПВ</t>
  </si>
  <si>
    <t>Витрати на страхові послуги</t>
  </si>
  <si>
    <t>Консультаційні та інформаційні послуги</t>
  </si>
  <si>
    <t>Банківські послуги</t>
  </si>
  <si>
    <t>Обслуговування офісної техніки</t>
  </si>
  <si>
    <t>Витрати на підвищення кваліфікації та перепідготовку кадрів</t>
  </si>
  <si>
    <t>Витрати на зв'язок</t>
  </si>
  <si>
    <t>Періодичні видання</t>
  </si>
  <si>
    <t>Канцтовари</t>
  </si>
  <si>
    <t>Разом (сума рядків 1100+1200)</t>
  </si>
  <si>
    <t>Собівартість реалізованої продукції (товарів, робіт, послуг)</t>
  </si>
  <si>
    <t>Інші витрати операційної діяльності</t>
  </si>
  <si>
    <t>Разом (сума рядків 1400+1500)</t>
  </si>
  <si>
    <t>Капітальне будівництво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</si>
  <si>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</si>
  <si>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</si>
  <si>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</si>
  <si>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>Капітальні інвестиції, у тому числі:</t>
  </si>
  <si>
    <t>ІІ. Розрахунки з бюджетом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</si>
  <si>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</si>
  <si>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</si>
  <si>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</si>
  <si>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</si>
  <si>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Сплата податків та зборів до Державного бюджету України (податкові платежі), усього, у тому числі:</t>
  </si>
  <si>
    <t>податок на доходи фізичних осіб</t>
  </si>
  <si>
    <t>Інші податки, збори та платежі на користь держави, усього, у тому числі:</t>
  </si>
  <si>
    <t>єдиний внесок на загольнообов'язкове державне соціальне страхування</t>
  </si>
  <si>
    <t>Усього виплат на користь держави</t>
  </si>
  <si>
    <t>ІІІ. Інвестиційна діяльність</t>
  </si>
  <si>
    <t>ІV. Звіт про фінансовий стан</t>
  </si>
  <si>
    <t>Вартість основних засобів на 01.01. відповідного року</t>
  </si>
  <si>
    <t>Амортизація на 01.01. відповідного року</t>
  </si>
  <si>
    <t>Нарахована амортизація (знос) за рік</t>
  </si>
  <si>
    <t>V. Додаткова інформація</t>
  </si>
  <si>
    <t>Штатна чисельність працівників</t>
  </si>
  <si>
    <t>Начальник</t>
  </si>
  <si>
    <t>Головний бухгалтер</t>
  </si>
  <si>
    <t>_______________________</t>
  </si>
  <si>
    <t>Попередній</t>
  </si>
  <si>
    <t>Уточнений</t>
  </si>
  <si>
    <t>Зміни</t>
  </si>
  <si>
    <t>Зробити позначку "Х"</t>
  </si>
  <si>
    <t>Х</t>
  </si>
  <si>
    <t>Підприємство</t>
  </si>
  <si>
    <t>Організаційно-правова форма</t>
  </si>
  <si>
    <t>Територія</t>
  </si>
  <si>
    <t>Вид економічної діяльності</t>
  </si>
  <si>
    <t>Одиниця виміру, грн.</t>
  </si>
  <si>
    <t>Форма власності</t>
  </si>
  <si>
    <t>Місцезнаходження</t>
  </si>
  <si>
    <t>Телефон</t>
  </si>
  <si>
    <t>за ЄДРПОУ</t>
  </si>
  <si>
    <t>Комунальна організація (установа, заклад)</t>
  </si>
  <si>
    <t>Поляницька територіальна громада</t>
  </si>
  <si>
    <t>за КОПФГ</t>
  </si>
  <si>
    <t>за КОАТУУ</t>
  </si>
  <si>
    <t>за КВЕД</t>
  </si>
  <si>
    <t>Комунальна</t>
  </si>
  <si>
    <t>Коди</t>
  </si>
  <si>
    <t>Проєкт</t>
  </si>
  <si>
    <t>субсидії та поточні трасферти підприємствам (установам, організаціям)</t>
  </si>
  <si>
    <t xml:space="preserve">Додаток </t>
  </si>
  <si>
    <t>до рішення</t>
  </si>
  <si>
    <t>№________________</t>
  </si>
  <si>
    <t>ЗАТВЕРДЖЕНО</t>
  </si>
  <si>
    <t>(посада, ім'я ПРІЗВИЩЕ)</t>
  </si>
  <si>
    <t>(найменування органу, який розглянув фінансовий план)</t>
  </si>
  <si>
    <t>ПОГОДЖЕНО</t>
  </si>
  <si>
    <t>78593, Івано-Франківська обл., Надвірнянський район, с. Поляниця, вул. Карпатська, 1А</t>
  </si>
  <si>
    <t xml:space="preserve">Проведення вуличного освітлення </t>
  </si>
  <si>
    <t>Витрати на оплату послуг (крім комунальних) послуги автовишки, послуги з обслуговування екскаватора</t>
  </si>
  <si>
    <t>Програмне забезпечення</t>
  </si>
  <si>
    <t>Витрати на предмети, матеріали, обладнання та інвентар (ТПВ, освітлення, благоустрій)</t>
  </si>
  <si>
    <t>Утримання доріг</t>
  </si>
  <si>
    <t>Комунальне підприємство Поляницької сільської ради “Спортивний біатлонний комплекс”</t>
  </si>
  <si>
    <t>099 31 72 649</t>
  </si>
  <si>
    <t>Уляна Хащевська</t>
  </si>
  <si>
    <t>Ліля Івасютин</t>
  </si>
  <si>
    <t>від __________ року</t>
  </si>
  <si>
    <t>Витрати на юридичний супровід</t>
  </si>
  <si>
    <t>дохід від оренди</t>
  </si>
  <si>
    <r>
      <t xml:space="preserve">ФІНАНСОВИЙ ПЛАН ПІДПРИЄМСТВА НА </t>
    </r>
    <r>
      <rPr>
        <b/>
        <u/>
        <sz val="12"/>
        <color theme="1"/>
        <rFont val="Times New Roman"/>
        <family val="1"/>
        <charset val="204"/>
      </rPr>
      <t>2026</t>
    </r>
    <r>
      <rPr>
        <b/>
        <sz val="12"/>
        <color theme="1"/>
        <rFont val="Times New Roman"/>
        <family val="1"/>
        <charset val="204"/>
      </rPr>
      <t xml:space="preserve">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</si>
</sst>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wrapText="1"/>
    </xf>
    <xf numFmtId="0" fontId="1" fillId="0" borderId="16" xfId="0" applyFont="1" applyBorder="1"/>
    <xf numFmtId="2" fontId="3" fillId="3" borderId="16" xfId="0" applyNumberFormat="1" applyFont="1" applyFill="1" applyBorder="1" applyAlignment="1">
      <alignment horizontal="center"/>
    </xf>
    <xf numFmtId="2" fontId="3" fillId="3" borderId="16" xfId="0" applyNumberFormat="1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right"/>
    </xf>
    <xf numFmtId="2" fontId="11" fillId="3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3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4" fontId="1" fillId="0" borderId="0" xfId="0" applyNumberFormat="1" applyFont="1"/>
    <xf numFmtId="4" fontId="1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4" fontId="1" fillId="3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5" borderId="1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zoomScale="85" zoomScaleNormal="85" workbookViewId="0">
      <selection activeCell="F43" sqref="F43"/>
    </sheetView>
  </sheetViews>
  <sheetFormatPr defaultColWidth="9.140625" defaultRowHeight="15.75" x14ac:dyDescent="0.25"/>
  <cols>
    <col min="1" max="2" width="9.140625" style="1"/>
    <col min="3" max="3" width="16" style="1" customWidth="1"/>
    <col min="4" max="4" width="29.140625" style="1" customWidth="1"/>
    <col min="5" max="5" width="12" style="1" customWidth="1"/>
    <col min="6" max="6" width="13.28515625" style="1" customWidth="1"/>
    <col min="7" max="7" width="13.7109375" style="1" customWidth="1"/>
    <col min="8" max="8" width="13.42578125" style="1" customWidth="1"/>
    <col min="9" max="9" width="13.5703125" style="1" customWidth="1"/>
    <col min="10" max="10" width="14.42578125" style="1" customWidth="1"/>
    <col min="11" max="16384" width="9.140625" style="1"/>
  </cols>
  <sheetData>
    <row r="1" spans="1:10" x14ac:dyDescent="0.25">
      <c r="H1" s="46"/>
      <c r="I1" s="143" t="s">
        <v>80</v>
      </c>
      <c r="J1" s="143"/>
    </row>
    <row r="2" spans="1:10" x14ac:dyDescent="0.25">
      <c r="H2" s="46"/>
      <c r="I2" s="137" t="s">
        <v>81</v>
      </c>
      <c r="J2" s="137"/>
    </row>
    <row r="3" spans="1:10" x14ac:dyDescent="0.25">
      <c r="H3" s="137" t="s">
        <v>97</v>
      </c>
      <c r="I3" s="137"/>
      <c r="J3" s="137"/>
    </row>
    <row r="4" spans="1:10" x14ac:dyDescent="0.25">
      <c r="H4" s="137" t="s">
        <v>82</v>
      </c>
      <c r="I4" s="137"/>
      <c r="J4" s="137"/>
    </row>
    <row r="7" spans="1:10" x14ac:dyDescent="0.25">
      <c r="H7" s="143" t="s">
        <v>83</v>
      </c>
      <c r="I7" s="143"/>
      <c r="J7" s="143"/>
    </row>
    <row r="8" spans="1:10" x14ac:dyDescent="0.25">
      <c r="H8" s="142"/>
      <c r="I8" s="142"/>
      <c r="J8" s="142"/>
    </row>
    <row r="9" spans="1:10" x14ac:dyDescent="0.25">
      <c r="A9" s="145" t="s">
        <v>86</v>
      </c>
      <c r="B9" s="145"/>
      <c r="C9" s="145"/>
      <c r="H9" s="146" t="s">
        <v>84</v>
      </c>
      <c r="I9" s="146"/>
      <c r="J9" s="146"/>
    </row>
    <row r="10" spans="1:10" x14ac:dyDescent="0.25">
      <c r="A10" s="142"/>
      <c r="B10" s="142"/>
      <c r="C10" s="142"/>
      <c r="H10" s="147"/>
      <c r="I10" s="147"/>
      <c r="J10" s="147"/>
    </row>
    <row r="11" spans="1:10" x14ac:dyDescent="0.25">
      <c r="A11" s="146" t="s">
        <v>85</v>
      </c>
      <c r="B11" s="146"/>
      <c r="C11" s="146"/>
    </row>
    <row r="12" spans="1:10" x14ac:dyDescent="0.25">
      <c r="A12" s="147"/>
      <c r="B12" s="147"/>
      <c r="C12" s="147"/>
    </row>
    <row r="15" spans="1:10" x14ac:dyDescent="0.25">
      <c r="H15" s="64" t="s">
        <v>78</v>
      </c>
      <c r="I15" s="64"/>
      <c r="J15" s="22" t="s">
        <v>61</v>
      </c>
    </row>
    <row r="16" spans="1:10" x14ac:dyDescent="0.25">
      <c r="H16" s="64" t="s">
        <v>57</v>
      </c>
      <c r="I16" s="64"/>
      <c r="J16" s="22"/>
    </row>
    <row r="17" spans="1:10" x14ac:dyDescent="0.25">
      <c r="H17" s="64" t="s">
        <v>58</v>
      </c>
      <c r="I17" s="64"/>
      <c r="J17" s="22"/>
    </row>
    <row r="18" spans="1:10" x14ac:dyDescent="0.25">
      <c r="H18" s="64" t="s">
        <v>59</v>
      </c>
      <c r="I18" s="64"/>
      <c r="J18" s="22"/>
    </row>
    <row r="19" spans="1:10" x14ac:dyDescent="0.25">
      <c r="H19" s="148" t="s">
        <v>60</v>
      </c>
      <c r="I19" s="148"/>
      <c r="J19" s="148"/>
    </row>
    <row r="20" spans="1:10" x14ac:dyDescent="0.25">
      <c r="H20" s="5"/>
      <c r="I20" s="5"/>
      <c r="J20" s="5"/>
    </row>
    <row r="21" spans="1:10" x14ac:dyDescent="0.25">
      <c r="H21" s="5"/>
      <c r="I21" s="5"/>
      <c r="J21" s="5"/>
    </row>
    <row r="22" spans="1:10" x14ac:dyDescent="0.25">
      <c r="H22" s="5"/>
      <c r="I22" s="144" t="s">
        <v>77</v>
      </c>
      <c r="J22" s="144"/>
    </row>
    <row r="23" spans="1:10" x14ac:dyDescent="0.25">
      <c r="A23" s="131" t="s">
        <v>62</v>
      </c>
      <c r="B23" s="132"/>
      <c r="C23" s="132"/>
      <c r="D23" s="133" t="s">
        <v>93</v>
      </c>
      <c r="E23" s="133"/>
      <c r="F23" s="133"/>
      <c r="G23" s="133"/>
      <c r="H23" s="134"/>
      <c r="I23" s="31" t="s">
        <v>70</v>
      </c>
      <c r="J23" s="22">
        <v>42307496</v>
      </c>
    </row>
    <row r="24" spans="1:10" x14ac:dyDescent="0.25">
      <c r="A24" s="135" t="s">
        <v>63</v>
      </c>
      <c r="B24" s="58"/>
      <c r="C24" s="58"/>
      <c r="D24" s="58" t="s">
        <v>71</v>
      </c>
      <c r="E24" s="58"/>
      <c r="F24" s="58"/>
      <c r="G24" s="58"/>
      <c r="H24" s="136"/>
      <c r="I24" s="31" t="s">
        <v>73</v>
      </c>
      <c r="J24" s="22">
        <v>150</v>
      </c>
    </row>
    <row r="25" spans="1:10" x14ac:dyDescent="0.25">
      <c r="A25" s="135" t="s">
        <v>64</v>
      </c>
      <c r="B25" s="58"/>
      <c r="C25" s="58"/>
      <c r="D25" s="58" t="s">
        <v>72</v>
      </c>
      <c r="E25" s="58"/>
      <c r="F25" s="58"/>
      <c r="G25" s="58"/>
      <c r="H25" s="136"/>
      <c r="I25" s="31" t="s">
        <v>74</v>
      </c>
      <c r="J25" s="30">
        <v>2611092000</v>
      </c>
    </row>
    <row r="26" spans="1:10" x14ac:dyDescent="0.25">
      <c r="A26" s="135" t="s">
        <v>65</v>
      </c>
      <c r="B26" s="58"/>
      <c r="C26" s="58"/>
      <c r="D26" s="58"/>
      <c r="E26" s="58"/>
      <c r="F26" s="58"/>
      <c r="G26" s="58"/>
      <c r="H26" s="136"/>
      <c r="I26" s="22" t="s">
        <v>75</v>
      </c>
      <c r="J26" s="22"/>
    </row>
    <row r="27" spans="1:10" x14ac:dyDescent="0.25">
      <c r="A27" s="135" t="s">
        <v>66</v>
      </c>
      <c r="B27" s="58"/>
      <c r="C27" s="58"/>
      <c r="D27" s="58" t="s">
        <v>8</v>
      </c>
      <c r="E27" s="58"/>
      <c r="F27" s="58"/>
      <c r="G27" s="58"/>
      <c r="H27" s="58"/>
      <c r="I27" s="58"/>
      <c r="J27" s="136"/>
    </row>
    <row r="28" spans="1:10" x14ac:dyDescent="0.25">
      <c r="A28" s="135" t="s">
        <v>67</v>
      </c>
      <c r="B28" s="58"/>
      <c r="C28" s="58"/>
      <c r="D28" s="58" t="s">
        <v>76</v>
      </c>
      <c r="E28" s="58"/>
      <c r="F28" s="58"/>
      <c r="G28" s="58"/>
      <c r="H28" s="58"/>
      <c r="I28" s="58"/>
      <c r="J28" s="136"/>
    </row>
    <row r="29" spans="1:10" x14ac:dyDescent="0.25">
      <c r="A29" s="135" t="s">
        <v>68</v>
      </c>
      <c r="B29" s="58"/>
      <c r="C29" s="58"/>
      <c r="D29" s="58" t="s">
        <v>87</v>
      </c>
      <c r="E29" s="58"/>
      <c r="F29" s="58"/>
      <c r="G29" s="58"/>
      <c r="H29" s="58"/>
      <c r="I29" s="58"/>
      <c r="J29" s="136"/>
    </row>
    <row r="30" spans="1:10" x14ac:dyDescent="0.25">
      <c r="A30" s="138" t="s">
        <v>69</v>
      </c>
      <c r="B30" s="139"/>
      <c r="C30" s="139"/>
      <c r="D30" s="139" t="s">
        <v>94</v>
      </c>
      <c r="E30" s="139"/>
      <c r="F30" s="139"/>
      <c r="G30" s="139"/>
      <c r="H30" s="139"/>
      <c r="I30" s="139"/>
      <c r="J30" s="140"/>
    </row>
    <row r="33" spans="1:10" x14ac:dyDescent="0.25">
      <c r="A33" s="141" t="s">
        <v>100</v>
      </c>
      <c r="B33" s="141"/>
      <c r="C33" s="141"/>
      <c r="D33" s="141"/>
      <c r="E33" s="141"/>
      <c r="F33" s="141"/>
      <c r="G33" s="141"/>
      <c r="H33" s="141"/>
      <c r="I33" s="141"/>
      <c r="J33" s="141"/>
    </row>
    <row r="34" spans="1:10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</row>
    <row r="35" spans="1:10" ht="16.5" thickBot="1" x14ac:dyDescent="0.3">
      <c r="I35" s="137" t="s">
        <v>8</v>
      </c>
      <c r="J35" s="137"/>
    </row>
    <row r="36" spans="1:10" s="2" customFormat="1" x14ac:dyDescent="0.25">
      <c r="A36" s="114" t="s">
        <v>0</v>
      </c>
      <c r="B36" s="115"/>
      <c r="C36" s="115"/>
      <c r="D36" s="115"/>
      <c r="E36" s="115" t="s">
        <v>1</v>
      </c>
      <c r="F36" s="115" t="s">
        <v>2</v>
      </c>
      <c r="G36" s="115" t="s">
        <v>7</v>
      </c>
      <c r="H36" s="115"/>
      <c r="I36" s="115"/>
      <c r="J36" s="118"/>
    </row>
    <row r="37" spans="1:10" s="3" customFormat="1" x14ac:dyDescent="0.25">
      <c r="A37" s="116"/>
      <c r="B37" s="117"/>
      <c r="C37" s="117"/>
      <c r="D37" s="117"/>
      <c r="E37" s="117"/>
      <c r="F37" s="117"/>
      <c r="G37" s="4" t="s">
        <v>3</v>
      </c>
      <c r="H37" s="4" t="s">
        <v>4</v>
      </c>
      <c r="I37" s="4" t="s">
        <v>5</v>
      </c>
      <c r="J37" s="32" t="s">
        <v>6</v>
      </c>
    </row>
    <row r="38" spans="1:10" s="6" customFormat="1" ht="11.25" x14ac:dyDescent="0.25">
      <c r="A38" s="119">
        <v>1</v>
      </c>
      <c r="B38" s="120"/>
      <c r="C38" s="120"/>
      <c r="D38" s="120"/>
      <c r="E38" s="7">
        <v>2</v>
      </c>
      <c r="F38" s="7">
        <v>3</v>
      </c>
      <c r="G38" s="7">
        <v>4</v>
      </c>
      <c r="H38" s="7">
        <v>5</v>
      </c>
      <c r="I38" s="7">
        <v>6</v>
      </c>
      <c r="J38" s="33">
        <v>7</v>
      </c>
    </row>
    <row r="39" spans="1:10" s="9" customFormat="1" x14ac:dyDescent="0.25">
      <c r="A39" s="121" t="s">
        <v>9</v>
      </c>
      <c r="B39" s="122"/>
      <c r="C39" s="122"/>
      <c r="D39" s="122"/>
      <c r="E39" s="122"/>
      <c r="F39" s="122"/>
      <c r="G39" s="122"/>
      <c r="H39" s="122"/>
      <c r="I39" s="122"/>
      <c r="J39" s="123"/>
    </row>
    <row r="40" spans="1:10" s="2" customFormat="1" ht="15.75" customHeight="1" x14ac:dyDescent="0.25">
      <c r="A40" s="124" t="s">
        <v>10</v>
      </c>
      <c r="B40" s="125"/>
      <c r="C40" s="125"/>
      <c r="D40" s="125"/>
      <c r="E40" s="125"/>
      <c r="F40" s="125"/>
      <c r="G40" s="125"/>
      <c r="H40" s="125"/>
      <c r="I40" s="125"/>
      <c r="J40" s="126"/>
    </row>
    <row r="41" spans="1:10" s="9" customFormat="1" ht="31.5" customHeight="1" x14ac:dyDescent="0.25">
      <c r="A41" s="127" t="s">
        <v>11</v>
      </c>
      <c r="B41" s="128"/>
      <c r="C41" s="128"/>
      <c r="D41" s="128"/>
      <c r="E41" s="10">
        <v>1100</v>
      </c>
      <c r="F41" s="11">
        <v>943.48</v>
      </c>
      <c r="G41" s="11">
        <f>G42</f>
        <v>0</v>
      </c>
      <c r="H41" s="11">
        <f>H42</f>
        <v>0</v>
      </c>
      <c r="I41" s="11">
        <f>I42</f>
        <v>0</v>
      </c>
      <c r="J41" s="34">
        <f>J42</f>
        <v>0</v>
      </c>
    </row>
    <row r="42" spans="1:10" s="2" customFormat="1" x14ac:dyDescent="0.25">
      <c r="A42" s="129" t="s">
        <v>99</v>
      </c>
      <c r="B42" s="130"/>
      <c r="C42" s="130"/>
      <c r="D42" s="130"/>
      <c r="E42" s="10">
        <v>1101</v>
      </c>
      <c r="F42" s="47">
        <f>943.48</f>
        <v>943.48</v>
      </c>
      <c r="G42" s="48"/>
      <c r="H42" s="48"/>
      <c r="I42" s="48"/>
      <c r="J42" s="49"/>
    </row>
    <row r="43" spans="1:10" s="2" customFormat="1" x14ac:dyDescent="0.25">
      <c r="A43" s="60"/>
      <c r="B43" s="61"/>
      <c r="C43" s="61"/>
      <c r="D43" s="62"/>
      <c r="E43" s="10">
        <v>1102</v>
      </c>
      <c r="F43" s="12"/>
      <c r="G43" s="12"/>
      <c r="H43" s="12"/>
      <c r="I43" s="12"/>
      <c r="J43" s="35"/>
    </row>
    <row r="44" spans="1:10" s="9" customFormat="1" x14ac:dyDescent="0.25">
      <c r="A44" s="127" t="s">
        <v>12</v>
      </c>
      <c r="B44" s="128"/>
      <c r="C44" s="128"/>
      <c r="D44" s="128"/>
      <c r="E44" s="10">
        <v>1200</v>
      </c>
      <c r="F44" s="11">
        <f>F45</f>
        <v>0</v>
      </c>
      <c r="G44" s="11">
        <f>G45</f>
        <v>0</v>
      </c>
      <c r="H44" s="11">
        <f>H45</f>
        <v>0</v>
      </c>
      <c r="I44" s="11">
        <f>I45</f>
        <v>0</v>
      </c>
      <c r="J44" s="34">
        <f>J45</f>
        <v>0</v>
      </c>
    </row>
    <row r="45" spans="1:10" s="2" customFormat="1" ht="28.5" customHeight="1" x14ac:dyDescent="0.25">
      <c r="A45" s="60" t="s">
        <v>79</v>
      </c>
      <c r="B45" s="61"/>
      <c r="C45" s="61"/>
      <c r="D45" s="62"/>
      <c r="E45" s="10">
        <v>1201</v>
      </c>
      <c r="F45" s="47"/>
      <c r="G45" s="48"/>
      <c r="H45" s="48"/>
      <c r="I45" s="48"/>
      <c r="J45" s="49"/>
    </row>
    <row r="46" spans="1:10" s="9" customFormat="1" x14ac:dyDescent="0.25">
      <c r="A46" s="112" t="s">
        <v>28</v>
      </c>
      <c r="B46" s="113"/>
      <c r="C46" s="113"/>
      <c r="D46" s="113"/>
      <c r="E46" s="17">
        <v>1300</v>
      </c>
      <c r="F46" s="18">
        <f>F41+F44</f>
        <v>943.48</v>
      </c>
      <c r="G46" s="18">
        <f>G41+G44</f>
        <v>0</v>
      </c>
      <c r="H46" s="18">
        <f>H41+H44</f>
        <v>0</v>
      </c>
      <c r="I46" s="18">
        <f>I41+I44</f>
        <v>0</v>
      </c>
      <c r="J46" s="36">
        <f>J41+J44</f>
        <v>0</v>
      </c>
    </row>
    <row r="47" spans="1:10" s="9" customFormat="1" x14ac:dyDescent="0.25">
      <c r="A47" s="96"/>
      <c r="B47" s="97"/>
      <c r="C47" s="97"/>
      <c r="D47" s="97"/>
      <c r="E47" s="97"/>
      <c r="F47" s="97"/>
      <c r="G47" s="97"/>
      <c r="H47" s="97"/>
      <c r="I47" s="97"/>
      <c r="J47" s="98"/>
    </row>
    <row r="48" spans="1:10" x14ac:dyDescent="0.25">
      <c r="A48" s="99" t="s">
        <v>13</v>
      </c>
      <c r="B48" s="100"/>
      <c r="C48" s="100"/>
      <c r="D48" s="100"/>
      <c r="E48" s="100"/>
      <c r="F48" s="100"/>
      <c r="G48" s="100"/>
      <c r="H48" s="100"/>
      <c r="I48" s="100"/>
      <c r="J48" s="101"/>
    </row>
    <row r="49" spans="1:13" x14ac:dyDescent="0.25">
      <c r="A49" s="102" t="s">
        <v>29</v>
      </c>
      <c r="B49" s="103"/>
      <c r="C49" s="103"/>
      <c r="D49" s="103"/>
      <c r="E49" s="13">
        <v>1400</v>
      </c>
      <c r="F49" s="14"/>
      <c r="G49" s="14"/>
      <c r="H49" s="14"/>
      <c r="I49" s="14"/>
      <c r="J49" s="37"/>
      <c r="M49" s="51"/>
    </row>
    <row r="50" spans="1:13" x14ac:dyDescent="0.25">
      <c r="A50" s="102" t="s">
        <v>30</v>
      </c>
      <c r="B50" s="103"/>
      <c r="C50" s="103"/>
      <c r="D50" s="103"/>
      <c r="E50" s="13">
        <v>1500</v>
      </c>
      <c r="F50" s="14">
        <f>G50+H50+I50+J50</f>
        <v>943.48019999999997</v>
      </c>
      <c r="G50" s="14">
        <f>SUM(G51:G72)</f>
        <v>268.95440000000002</v>
      </c>
      <c r="H50" s="14">
        <f>SUM(H51:H72)</f>
        <v>196.6884</v>
      </c>
      <c r="I50" s="14">
        <f>SUM(I51:I72)</f>
        <v>202.5932</v>
      </c>
      <c r="J50" s="37">
        <f>SUM(J51:J72)</f>
        <v>275.24420000000003</v>
      </c>
    </row>
    <row r="51" spans="1:13" x14ac:dyDescent="0.25">
      <c r="A51" s="72" t="s">
        <v>15</v>
      </c>
      <c r="B51" s="73"/>
      <c r="C51" s="73"/>
      <c r="D51" s="73"/>
      <c r="E51" s="21">
        <f>E50+1</f>
        <v>1501</v>
      </c>
      <c r="F51" s="52">
        <f>G51+H51+I51+J51</f>
        <v>709.41000000000008</v>
      </c>
      <c r="G51" s="15">
        <v>156.52000000000001</v>
      </c>
      <c r="H51" s="15">
        <v>161.22</v>
      </c>
      <c r="I51" s="15">
        <v>166.06</v>
      </c>
      <c r="J51" s="44">
        <v>225.61</v>
      </c>
    </row>
    <row r="52" spans="1:13" x14ac:dyDescent="0.25">
      <c r="A52" s="109"/>
      <c r="B52" s="110"/>
      <c r="C52" s="110"/>
      <c r="D52" s="111"/>
      <c r="E52" s="21">
        <f t="shared" ref="E52:E72" si="0">E51+1</f>
        <v>1502</v>
      </c>
      <c r="F52" s="15"/>
      <c r="G52" s="15"/>
      <c r="H52" s="15"/>
      <c r="I52" s="15"/>
      <c r="J52" s="44"/>
    </row>
    <row r="53" spans="1:13" x14ac:dyDescent="0.25">
      <c r="A53" s="109"/>
      <c r="B53" s="110"/>
      <c r="C53" s="110"/>
      <c r="D53" s="111"/>
      <c r="E53" s="21">
        <f>E52+1</f>
        <v>1503</v>
      </c>
      <c r="F53" s="15"/>
      <c r="G53" s="15"/>
      <c r="H53" s="15"/>
      <c r="I53" s="15"/>
      <c r="J53" s="44"/>
    </row>
    <row r="54" spans="1:13" x14ac:dyDescent="0.25">
      <c r="A54" s="70" t="s">
        <v>16</v>
      </c>
      <c r="B54" s="71"/>
      <c r="C54" s="71"/>
      <c r="D54" s="71"/>
      <c r="E54" s="21">
        <f t="shared" si="0"/>
        <v>1504</v>
      </c>
      <c r="F54" s="15">
        <f>F51*0.22</f>
        <v>156.07020000000003</v>
      </c>
      <c r="G54" s="15">
        <f t="shared" ref="G54:J54" si="1">G51*0.22</f>
        <v>34.434400000000004</v>
      </c>
      <c r="H54" s="15">
        <f t="shared" si="1"/>
        <v>35.468400000000003</v>
      </c>
      <c r="I54" s="15">
        <f t="shared" si="1"/>
        <v>36.533200000000001</v>
      </c>
      <c r="J54" s="15">
        <f t="shared" si="1"/>
        <v>49.6342</v>
      </c>
    </row>
    <row r="55" spans="1:13" ht="30.75" customHeight="1" x14ac:dyDescent="0.25">
      <c r="A55" s="104" t="s">
        <v>91</v>
      </c>
      <c r="B55" s="105"/>
      <c r="C55" s="105"/>
      <c r="D55" s="105"/>
      <c r="E55" s="21">
        <f t="shared" si="0"/>
        <v>1505</v>
      </c>
      <c r="F55" s="15"/>
      <c r="G55" s="15"/>
      <c r="H55" s="15"/>
      <c r="I55" s="15"/>
      <c r="J55" s="50"/>
    </row>
    <row r="56" spans="1:13" ht="15" customHeight="1" x14ac:dyDescent="0.25">
      <c r="A56" s="106" t="s">
        <v>92</v>
      </c>
      <c r="B56" s="107"/>
      <c r="C56" s="107"/>
      <c r="D56" s="108"/>
      <c r="E56" s="21">
        <f t="shared" si="0"/>
        <v>1506</v>
      </c>
      <c r="F56" s="15"/>
      <c r="G56" s="15"/>
      <c r="H56" s="15"/>
      <c r="I56" s="15"/>
      <c r="J56" s="50"/>
    </row>
    <row r="57" spans="1:13" x14ac:dyDescent="0.25">
      <c r="A57" s="70" t="s">
        <v>17</v>
      </c>
      <c r="B57" s="71"/>
      <c r="C57" s="71"/>
      <c r="D57" s="71"/>
      <c r="E57" s="21">
        <f t="shared" si="0"/>
        <v>1507</v>
      </c>
      <c r="F57" s="15"/>
      <c r="G57" s="15"/>
      <c r="H57" s="15"/>
      <c r="I57" s="15"/>
      <c r="J57" s="44"/>
    </row>
    <row r="58" spans="1:13" ht="30.75" customHeight="1" x14ac:dyDescent="0.25">
      <c r="A58" s="106" t="s">
        <v>89</v>
      </c>
      <c r="B58" s="107"/>
      <c r="C58" s="107"/>
      <c r="D58" s="108"/>
      <c r="E58" s="21">
        <f t="shared" si="0"/>
        <v>1508</v>
      </c>
      <c r="F58" s="15"/>
      <c r="G58" s="15"/>
      <c r="H58" s="15"/>
      <c r="I58" s="15"/>
      <c r="J58" s="44"/>
    </row>
    <row r="59" spans="1:13" ht="17.25" customHeight="1" x14ac:dyDescent="0.25">
      <c r="A59" s="106" t="s">
        <v>90</v>
      </c>
      <c r="B59" s="107"/>
      <c r="C59" s="107"/>
      <c r="D59" s="108"/>
      <c r="E59" s="21">
        <f t="shared" si="0"/>
        <v>1509</v>
      </c>
      <c r="F59" s="15"/>
      <c r="G59" s="15"/>
      <c r="H59" s="15"/>
      <c r="I59" s="15"/>
      <c r="J59" s="44"/>
    </row>
    <row r="60" spans="1:13" x14ac:dyDescent="0.25">
      <c r="A60" s="70" t="s">
        <v>88</v>
      </c>
      <c r="B60" s="71"/>
      <c r="C60" s="71"/>
      <c r="D60" s="71"/>
      <c r="E60" s="21">
        <f t="shared" si="0"/>
        <v>1510</v>
      </c>
      <c r="F60" s="15"/>
      <c r="G60" s="15"/>
      <c r="H60" s="15"/>
      <c r="I60" s="15"/>
      <c r="J60" s="44"/>
    </row>
    <row r="61" spans="1:13" x14ac:dyDescent="0.25">
      <c r="A61" s="92" t="s">
        <v>18</v>
      </c>
      <c r="B61" s="93"/>
      <c r="C61" s="93"/>
      <c r="D61" s="93"/>
      <c r="E61" s="21">
        <f t="shared" si="0"/>
        <v>1511</v>
      </c>
      <c r="F61" s="15"/>
      <c r="G61" s="15"/>
      <c r="H61" s="15"/>
      <c r="I61" s="15"/>
      <c r="J61" s="44"/>
    </row>
    <row r="62" spans="1:13" x14ac:dyDescent="0.25">
      <c r="A62" s="92" t="s">
        <v>19</v>
      </c>
      <c r="B62" s="93"/>
      <c r="C62" s="93"/>
      <c r="D62" s="93"/>
      <c r="E62" s="21">
        <f t="shared" si="0"/>
        <v>1512</v>
      </c>
      <c r="F62" s="15"/>
      <c r="G62" s="15"/>
      <c r="H62" s="15"/>
      <c r="I62" s="15"/>
      <c r="J62" s="44"/>
    </row>
    <row r="63" spans="1:13" x14ac:dyDescent="0.25">
      <c r="A63" s="92" t="s">
        <v>14</v>
      </c>
      <c r="B63" s="93"/>
      <c r="C63" s="93"/>
      <c r="D63" s="93"/>
      <c r="E63" s="21">
        <f t="shared" si="0"/>
        <v>1513</v>
      </c>
      <c r="F63" s="15"/>
      <c r="G63" s="15"/>
      <c r="H63" s="15"/>
      <c r="I63" s="15"/>
      <c r="J63" s="44"/>
    </row>
    <row r="64" spans="1:13" x14ac:dyDescent="0.25">
      <c r="A64" s="92" t="s">
        <v>98</v>
      </c>
      <c r="B64" s="93"/>
      <c r="C64" s="93"/>
      <c r="D64" s="93"/>
      <c r="E64" s="21">
        <f t="shared" si="0"/>
        <v>1514</v>
      </c>
      <c r="F64" s="15">
        <v>15</v>
      </c>
      <c r="G64" s="15">
        <v>15</v>
      </c>
      <c r="H64" s="15"/>
      <c r="I64" s="15"/>
      <c r="J64" s="44"/>
    </row>
    <row r="65" spans="1:15" x14ac:dyDescent="0.25">
      <c r="A65" s="92" t="s">
        <v>20</v>
      </c>
      <c r="B65" s="93"/>
      <c r="C65" s="93"/>
      <c r="D65" s="93"/>
      <c r="E65" s="21">
        <f t="shared" si="0"/>
        <v>1515</v>
      </c>
      <c r="F65" s="15">
        <v>63</v>
      </c>
      <c r="G65" s="15">
        <v>63</v>
      </c>
      <c r="H65" s="15"/>
      <c r="I65" s="15"/>
      <c r="J65" s="44"/>
    </row>
    <row r="66" spans="1:15" x14ac:dyDescent="0.25">
      <c r="A66" s="92" t="s">
        <v>21</v>
      </c>
      <c r="B66" s="93"/>
      <c r="C66" s="93"/>
      <c r="D66" s="93"/>
      <c r="E66" s="21">
        <f t="shared" si="0"/>
        <v>1516</v>
      </c>
      <c r="F66" s="15"/>
      <c r="G66" s="15"/>
      <c r="H66" s="15"/>
      <c r="I66" s="15"/>
      <c r="J66" s="44"/>
      <c r="O66" s="51"/>
    </row>
    <row r="67" spans="1:15" x14ac:dyDescent="0.25">
      <c r="A67" s="92" t="s">
        <v>22</v>
      </c>
      <c r="B67" s="93"/>
      <c r="C67" s="93"/>
      <c r="D67" s="93"/>
      <c r="E67" s="21">
        <f t="shared" si="0"/>
        <v>1517</v>
      </c>
      <c r="F67" s="15"/>
      <c r="G67" s="15"/>
      <c r="H67" s="15"/>
      <c r="I67" s="15"/>
      <c r="J67" s="44"/>
    </row>
    <row r="68" spans="1:15" x14ac:dyDescent="0.25">
      <c r="A68" s="92" t="s">
        <v>23</v>
      </c>
      <c r="B68" s="93"/>
      <c r="C68" s="93"/>
      <c r="D68" s="93"/>
      <c r="E68" s="21">
        <f t="shared" si="0"/>
        <v>1518</v>
      </c>
      <c r="F68" s="15"/>
      <c r="G68" s="15"/>
      <c r="H68" s="15"/>
      <c r="I68" s="15"/>
      <c r="J68" s="44"/>
    </row>
    <row r="69" spans="1:15" x14ac:dyDescent="0.25">
      <c r="A69" s="92" t="s">
        <v>24</v>
      </c>
      <c r="B69" s="93"/>
      <c r="C69" s="93"/>
      <c r="D69" s="93"/>
      <c r="E69" s="21">
        <f t="shared" si="0"/>
        <v>1519</v>
      </c>
      <c r="F69" s="15"/>
      <c r="G69" s="15"/>
      <c r="H69" s="15"/>
      <c r="I69" s="15"/>
      <c r="J69" s="44"/>
    </row>
    <row r="70" spans="1:15" x14ac:dyDescent="0.25">
      <c r="A70" s="92" t="s">
        <v>25</v>
      </c>
      <c r="B70" s="93"/>
      <c r="C70" s="93"/>
      <c r="D70" s="93"/>
      <c r="E70" s="21">
        <f t="shared" si="0"/>
        <v>1520</v>
      </c>
      <c r="F70" s="15"/>
      <c r="G70" s="15"/>
      <c r="H70" s="15"/>
      <c r="I70" s="15"/>
      <c r="J70" s="44"/>
    </row>
    <row r="71" spans="1:15" x14ac:dyDescent="0.25">
      <c r="A71" s="92" t="s">
        <v>26</v>
      </c>
      <c r="B71" s="93"/>
      <c r="C71" s="93"/>
      <c r="D71" s="93"/>
      <c r="E71" s="21">
        <f t="shared" si="0"/>
        <v>1521</v>
      </c>
      <c r="F71" s="15"/>
      <c r="G71" s="15"/>
      <c r="H71" s="15"/>
      <c r="I71" s="15"/>
      <c r="J71" s="44"/>
      <c r="N71" s="51"/>
    </row>
    <row r="72" spans="1:15" ht="16.5" customHeight="1" x14ac:dyDescent="0.25">
      <c r="A72" s="92" t="s">
        <v>27</v>
      </c>
      <c r="B72" s="93"/>
      <c r="C72" s="93"/>
      <c r="D72" s="93"/>
      <c r="E72" s="21">
        <f t="shared" si="0"/>
        <v>1522</v>
      </c>
      <c r="F72" s="15"/>
      <c r="G72" s="15"/>
      <c r="H72" s="15"/>
      <c r="I72" s="15"/>
      <c r="J72" s="44"/>
    </row>
    <row r="73" spans="1:15" s="8" customFormat="1" x14ac:dyDescent="0.25">
      <c r="A73" s="94" t="s">
        <v>31</v>
      </c>
      <c r="B73" s="95"/>
      <c r="C73" s="95"/>
      <c r="D73" s="95"/>
      <c r="E73" s="19">
        <v>1600</v>
      </c>
      <c r="F73" s="20">
        <f>F49+F50</f>
        <v>943.48019999999997</v>
      </c>
      <c r="G73" s="20">
        <f>G49+G50</f>
        <v>268.95440000000002</v>
      </c>
      <c r="H73" s="20">
        <f>H49+H50</f>
        <v>196.6884</v>
      </c>
      <c r="I73" s="20">
        <f>I49+I50</f>
        <v>202.5932</v>
      </c>
      <c r="J73" s="39">
        <f>J49+J50</f>
        <v>275.24420000000003</v>
      </c>
    </row>
    <row r="74" spans="1:15" s="8" customFormat="1" x14ac:dyDescent="0.25">
      <c r="A74" s="77" t="s">
        <v>37</v>
      </c>
      <c r="B74" s="78"/>
      <c r="C74" s="78"/>
      <c r="D74" s="78"/>
      <c r="E74" s="78"/>
      <c r="F74" s="78"/>
      <c r="G74" s="78"/>
      <c r="H74" s="78"/>
      <c r="I74" s="78"/>
      <c r="J74" s="79"/>
    </row>
    <row r="75" spans="1:15" s="27" customFormat="1" ht="33.75" customHeight="1" x14ac:dyDescent="0.25">
      <c r="A75" s="80" t="s">
        <v>42</v>
      </c>
      <c r="B75" s="81"/>
      <c r="C75" s="81"/>
      <c r="D75" s="81"/>
      <c r="E75" s="25">
        <v>1700</v>
      </c>
      <c r="F75" s="26"/>
      <c r="G75" s="26"/>
      <c r="H75" s="26"/>
      <c r="I75" s="26"/>
      <c r="J75" s="40"/>
    </row>
    <row r="76" spans="1:15" s="27" customFormat="1" x14ac:dyDescent="0.25">
      <c r="A76" s="82" t="s">
        <v>38</v>
      </c>
      <c r="B76" s="83"/>
      <c r="C76" s="83"/>
      <c r="D76" s="83"/>
      <c r="E76" s="25">
        <v>1701</v>
      </c>
      <c r="F76" s="28"/>
      <c r="G76" s="28"/>
      <c r="H76" s="28"/>
      <c r="I76" s="28"/>
      <c r="J76" s="41"/>
    </row>
    <row r="77" spans="1:15" s="27" customFormat="1" ht="30" customHeight="1" x14ac:dyDescent="0.25">
      <c r="A77" s="84" t="s">
        <v>39</v>
      </c>
      <c r="B77" s="85"/>
      <c r="C77" s="85"/>
      <c r="D77" s="85"/>
      <c r="E77" s="25">
        <v>1702</v>
      </c>
      <c r="F77" s="28"/>
      <c r="G77" s="28"/>
      <c r="H77" s="28"/>
      <c r="I77" s="28"/>
      <c r="J77" s="41"/>
    </row>
    <row r="78" spans="1:15" s="27" customFormat="1" ht="31.5" customHeight="1" x14ac:dyDescent="0.25">
      <c r="A78" s="84" t="s">
        <v>40</v>
      </c>
      <c r="B78" s="85"/>
      <c r="C78" s="85"/>
      <c r="D78" s="85"/>
      <c r="E78" s="25">
        <v>1703</v>
      </c>
      <c r="F78" s="28"/>
      <c r="G78" s="28"/>
      <c r="H78" s="28"/>
      <c r="I78" s="28"/>
      <c r="J78" s="41"/>
    </row>
    <row r="79" spans="1:15" s="27" customFormat="1" ht="32.25" customHeight="1" x14ac:dyDescent="0.25">
      <c r="A79" s="80" t="s">
        <v>41</v>
      </c>
      <c r="B79" s="81"/>
      <c r="C79" s="81"/>
      <c r="D79" s="81"/>
      <c r="E79" s="25">
        <v>1800</v>
      </c>
      <c r="F79" s="26">
        <f>F80</f>
        <v>127.69380000000001</v>
      </c>
      <c r="G79" s="26">
        <f>G80</f>
        <v>28.1736</v>
      </c>
      <c r="H79" s="26">
        <f t="shared" ref="H79:J79" si="2">H80</f>
        <v>29.019599999999997</v>
      </c>
      <c r="I79" s="26">
        <f t="shared" si="2"/>
        <v>29.890799999999999</v>
      </c>
      <c r="J79" s="40">
        <f t="shared" si="2"/>
        <v>40.6098</v>
      </c>
    </row>
    <row r="80" spans="1:15" s="27" customFormat="1" x14ac:dyDescent="0.25">
      <c r="A80" s="82" t="s">
        <v>43</v>
      </c>
      <c r="B80" s="83"/>
      <c r="C80" s="83"/>
      <c r="D80" s="83"/>
      <c r="E80" s="25">
        <v>1801</v>
      </c>
      <c r="F80" s="28">
        <f>G80+H80+I80+J80</f>
        <v>127.69380000000001</v>
      </c>
      <c r="G80" s="28">
        <f>G51*18%</f>
        <v>28.1736</v>
      </c>
      <c r="H80" s="28">
        <f>H51*18%</f>
        <v>29.019599999999997</v>
      </c>
      <c r="I80" s="28">
        <f>I51*18%</f>
        <v>29.890799999999999</v>
      </c>
      <c r="J80" s="41">
        <f>J51*18%</f>
        <v>40.6098</v>
      </c>
    </row>
    <row r="81" spans="1:10" s="27" customFormat="1" ht="31.5" customHeight="1" x14ac:dyDescent="0.25">
      <c r="A81" s="80" t="s">
        <v>44</v>
      </c>
      <c r="B81" s="81"/>
      <c r="C81" s="81"/>
      <c r="D81" s="81"/>
      <c r="E81" s="25">
        <v>1900</v>
      </c>
      <c r="F81" s="26">
        <f>F82</f>
        <v>156.0702</v>
      </c>
      <c r="G81" s="26">
        <f t="shared" ref="G81:J81" si="3">G82</f>
        <v>34.434400000000004</v>
      </c>
      <c r="H81" s="26">
        <f t="shared" si="3"/>
        <v>35.468400000000003</v>
      </c>
      <c r="I81" s="26">
        <f t="shared" si="3"/>
        <v>36.533200000000001</v>
      </c>
      <c r="J81" s="40">
        <f t="shared" si="3"/>
        <v>49.6342</v>
      </c>
    </row>
    <row r="82" spans="1:10" s="27" customFormat="1" ht="21.6" customHeight="1" x14ac:dyDescent="0.25">
      <c r="A82" s="84" t="s">
        <v>45</v>
      </c>
      <c r="B82" s="85"/>
      <c r="C82" s="85"/>
      <c r="D82" s="85"/>
      <c r="E82" s="25">
        <v>1901</v>
      </c>
      <c r="F82" s="28">
        <f>G82+H82+I82+J82</f>
        <v>156.0702</v>
      </c>
      <c r="G82" s="28">
        <f>G51*22%</f>
        <v>34.434400000000004</v>
      </c>
      <c r="H82" s="28">
        <f t="shared" ref="H82:J82" si="4">H51*22%</f>
        <v>35.468400000000003</v>
      </c>
      <c r="I82" s="28">
        <f t="shared" si="4"/>
        <v>36.533200000000001</v>
      </c>
      <c r="J82" s="28">
        <f t="shared" si="4"/>
        <v>49.6342</v>
      </c>
    </row>
    <row r="83" spans="1:10" s="27" customFormat="1" ht="15" customHeight="1" x14ac:dyDescent="0.25">
      <c r="A83" s="80" t="s">
        <v>46</v>
      </c>
      <c r="B83" s="81"/>
      <c r="C83" s="81"/>
      <c r="D83" s="86"/>
      <c r="E83" s="25">
        <v>2000</v>
      </c>
      <c r="F83" s="26">
        <f>F75+F79+F81</f>
        <v>283.76400000000001</v>
      </c>
      <c r="G83" s="26">
        <f>G75+G79+G81</f>
        <v>62.608000000000004</v>
      </c>
      <c r="H83" s="26">
        <f t="shared" ref="H83:J83" si="5">H75+H79+H81</f>
        <v>64.488</v>
      </c>
      <c r="I83" s="26">
        <f t="shared" si="5"/>
        <v>66.424000000000007</v>
      </c>
      <c r="J83" s="40">
        <f t="shared" si="5"/>
        <v>90.244</v>
      </c>
    </row>
    <row r="84" spans="1:10" x14ac:dyDescent="0.25">
      <c r="A84" s="87" t="s">
        <v>47</v>
      </c>
      <c r="B84" s="88"/>
      <c r="C84" s="88"/>
      <c r="D84" s="88"/>
      <c r="E84" s="88"/>
      <c r="F84" s="88"/>
      <c r="G84" s="88"/>
      <c r="H84" s="88"/>
      <c r="I84" s="88"/>
      <c r="J84" s="89"/>
    </row>
    <row r="85" spans="1:10" x14ac:dyDescent="0.25">
      <c r="A85" s="90" t="s">
        <v>36</v>
      </c>
      <c r="B85" s="91"/>
      <c r="C85" s="91"/>
      <c r="D85" s="91"/>
      <c r="E85" s="21">
        <v>2100</v>
      </c>
      <c r="F85" s="23"/>
      <c r="G85" s="23"/>
      <c r="H85" s="23"/>
      <c r="I85" s="23"/>
      <c r="J85" s="42"/>
    </row>
    <row r="86" spans="1:10" x14ac:dyDescent="0.25">
      <c r="A86" s="70" t="s">
        <v>32</v>
      </c>
      <c r="B86" s="71"/>
      <c r="C86" s="71"/>
      <c r="D86" s="71"/>
      <c r="E86" s="21">
        <v>2101</v>
      </c>
      <c r="F86" s="16"/>
      <c r="G86" s="16"/>
      <c r="H86" s="16"/>
      <c r="I86" s="16"/>
      <c r="J86" s="38"/>
    </row>
    <row r="87" spans="1:10" x14ac:dyDescent="0.25">
      <c r="A87" s="70" t="s">
        <v>33</v>
      </c>
      <c r="B87" s="71"/>
      <c r="C87" s="71"/>
      <c r="D87" s="71"/>
      <c r="E87" s="21">
        <v>2102</v>
      </c>
      <c r="F87" s="16"/>
      <c r="G87" s="16"/>
      <c r="H87" s="16"/>
      <c r="I87" s="16"/>
      <c r="J87" s="38"/>
    </row>
    <row r="88" spans="1:10" ht="32.25" customHeight="1" x14ac:dyDescent="0.25">
      <c r="A88" s="72" t="s">
        <v>34</v>
      </c>
      <c r="B88" s="73"/>
      <c r="C88" s="73"/>
      <c r="D88" s="73"/>
      <c r="E88" s="21">
        <v>2103</v>
      </c>
      <c r="F88" s="16"/>
      <c r="G88" s="16"/>
      <c r="H88" s="16"/>
      <c r="I88" s="16"/>
      <c r="J88" s="38"/>
    </row>
    <row r="89" spans="1:10" x14ac:dyDescent="0.25">
      <c r="A89" s="74" t="s">
        <v>35</v>
      </c>
      <c r="B89" s="75"/>
      <c r="C89" s="75"/>
      <c r="D89" s="76"/>
      <c r="E89" s="21">
        <v>2104</v>
      </c>
      <c r="F89" s="15"/>
      <c r="G89" s="15"/>
      <c r="H89" s="15"/>
      <c r="I89" s="15"/>
      <c r="J89" s="50"/>
    </row>
    <row r="90" spans="1:10" x14ac:dyDescent="0.25">
      <c r="A90" s="77" t="s">
        <v>48</v>
      </c>
      <c r="B90" s="78"/>
      <c r="C90" s="78"/>
      <c r="D90" s="78"/>
      <c r="E90" s="78"/>
      <c r="F90" s="78"/>
      <c r="G90" s="78"/>
      <c r="H90" s="78"/>
      <c r="I90" s="78"/>
      <c r="J90" s="79"/>
    </row>
    <row r="91" spans="1:10" s="24" customFormat="1" x14ac:dyDescent="0.25">
      <c r="A91" s="63" t="s">
        <v>49</v>
      </c>
      <c r="B91" s="64"/>
      <c r="C91" s="64"/>
      <c r="D91" s="64"/>
      <c r="E91" s="21">
        <v>2200</v>
      </c>
      <c r="F91" s="55">
        <f>7985.949</f>
        <v>7985.9489999999996</v>
      </c>
      <c r="G91" s="23"/>
      <c r="H91" s="23"/>
      <c r="I91" s="23"/>
      <c r="J91" s="42"/>
    </row>
    <row r="92" spans="1:10" s="24" customFormat="1" x14ac:dyDescent="0.25">
      <c r="A92" s="63" t="s">
        <v>50</v>
      </c>
      <c r="B92" s="64"/>
      <c r="C92" s="64"/>
      <c r="D92" s="64"/>
      <c r="E92" s="21">
        <v>2300</v>
      </c>
      <c r="F92" s="55">
        <v>23957.85</v>
      </c>
      <c r="G92" s="23"/>
      <c r="H92" s="23"/>
      <c r="I92" s="23"/>
      <c r="J92" s="42"/>
    </row>
    <row r="93" spans="1:10" x14ac:dyDescent="0.25">
      <c r="A93" s="63" t="s">
        <v>51</v>
      </c>
      <c r="B93" s="64"/>
      <c r="C93" s="64"/>
      <c r="D93" s="64"/>
      <c r="E93" s="29">
        <v>2400</v>
      </c>
      <c r="F93" s="55">
        <v>3992.97</v>
      </c>
      <c r="G93" s="16"/>
      <c r="H93" s="16"/>
      <c r="I93" s="16"/>
      <c r="J93" s="38"/>
    </row>
    <row r="94" spans="1:10" x14ac:dyDescent="0.25">
      <c r="A94" s="65" t="s">
        <v>52</v>
      </c>
      <c r="B94" s="66"/>
      <c r="C94" s="66"/>
      <c r="D94" s="66"/>
      <c r="E94" s="66"/>
      <c r="F94" s="66"/>
      <c r="G94" s="66"/>
      <c r="H94" s="66"/>
      <c r="I94" s="66"/>
      <c r="J94" s="67"/>
    </row>
    <row r="95" spans="1:10" ht="16.5" thickBot="1" x14ac:dyDescent="0.3">
      <c r="A95" s="68" t="s">
        <v>53</v>
      </c>
      <c r="B95" s="69"/>
      <c r="C95" s="69"/>
      <c r="D95" s="69"/>
      <c r="E95" s="43">
        <v>2500</v>
      </c>
      <c r="F95" s="45">
        <v>2</v>
      </c>
      <c r="G95" s="45">
        <v>2</v>
      </c>
      <c r="H95" s="45">
        <v>2</v>
      </c>
      <c r="I95" s="45">
        <v>2</v>
      </c>
      <c r="J95" s="53">
        <v>2</v>
      </c>
    </row>
    <row r="99" spans="1:10" x14ac:dyDescent="0.25">
      <c r="A99" s="58" t="s">
        <v>54</v>
      </c>
      <c r="B99" s="58"/>
      <c r="C99" s="58"/>
      <c r="D99" s="59" t="s">
        <v>56</v>
      </c>
      <c r="E99" s="59"/>
      <c r="F99" s="59"/>
      <c r="H99" s="58" t="s">
        <v>95</v>
      </c>
      <c r="I99" s="58"/>
      <c r="J99" s="58"/>
    </row>
    <row r="101" spans="1:10" x14ac:dyDescent="0.25">
      <c r="A101" s="58" t="s">
        <v>55</v>
      </c>
      <c r="B101" s="58"/>
      <c r="C101" s="58"/>
      <c r="D101" s="59" t="s">
        <v>56</v>
      </c>
      <c r="E101" s="59"/>
      <c r="F101" s="59"/>
      <c r="H101" s="58" t="s">
        <v>96</v>
      </c>
      <c r="I101" s="58"/>
      <c r="J101" s="58"/>
    </row>
    <row r="103" spans="1:10" x14ac:dyDescent="0.25">
      <c r="F103" s="54"/>
    </row>
    <row r="104" spans="1:10" x14ac:dyDescent="0.25">
      <c r="F104" s="54"/>
    </row>
    <row r="105" spans="1:10" x14ac:dyDescent="0.25">
      <c r="F105" s="54"/>
    </row>
    <row r="106" spans="1:10" x14ac:dyDescent="0.25">
      <c r="C106" s="56"/>
      <c r="D106" s="56"/>
      <c r="E106" s="56"/>
      <c r="F106" s="56"/>
      <c r="G106" s="56"/>
    </row>
    <row r="107" spans="1:10" x14ac:dyDescent="0.25">
      <c r="C107" s="56"/>
      <c r="D107" s="56"/>
      <c r="E107" s="56"/>
      <c r="F107" s="57"/>
      <c r="G107" s="56"/>
    </row>
    <row r="108" spans="1:10" x14ac:dyDescent="0.25">
      <c r="C108" s="56"/>
      <c r="D108" s="56"/>
      <c r="E108" s="56"/>
      <c r="F108" s="57"/>
      <c r="G108" s="56"/>
    </row>
    <row r="109" spans="1:10" x14ac:dyDescent="0.25">
      <c r="C109" s="56"/>
      <c r="D109" s="56"/>
      <c r="E109" s="56"/>
      <c r="F109" s="56"/>
      <c r="G109" s="56"/>
    </row>
  </sheetData>
  <mergeCells count="104">
    <mergeCell ref="H8:J8"/>
    <mergeCell ref="I1:J1"/>
    <mergeCell ref="I2:J2"/>
    <mergeCell ref="H3:J3"/>
    <mergeCell ref="H4:J4"/>
    <mergeCell ref="H7:J7"/>
    <mergeCell ref="I22:J22"/>
    <mergeCell ref="A9:C9"/>
    <mergeCell ref="H9:J9"/>
    <mergeCell ref="A10:C10"/>
    <mergeCell ref="H10:J10"/>
    <mergeCell ref="A11:C11"/>
    <mergeCell ref="A12:C12"/>
    <mergeCell ref="H15:I15"/>
    <mergeCell ref="H16:I16"/>
    <mergeCell ref="H17:I17"/>
    <mergeCell ref="H18:I18"/>
    <mergeCell ref="H19:J19"/>
    <mergeCell ref="A23:C23"/>
    <mergeCell ref="D23:H23"/>
    <mergeCell ref="A24:C24"/>
    <mergeCell ref="D24:H24"/>
    <mergeCell ref="A25:C25"/>
    <mergeCell ref="D25:H25"/>
    <mergeCell ref="I35:J35"/>
    <mergeCell ref="A26:C26"/>
    <mergeCell ref="D26:H26"/>
    <mergeCell ref="A27:C27"/>
    <mergeCell ref="D27:J27"/>
    <mergeCell ref="A28:C28"/>
    <mergeCell ref="D28:J28"/>
    <mergeCell ref="A29:C29"/>
    <mergeCell ref="D29:J29"/>
    <mergeCell ref="A30:C30"/>
    <mergeCell ref="D30:J30"/>
    <mergeCell ref="A33:J33"/>
    <mergeCell ref="A46:D46"/>
    <mergeCell ref="A36:D37"/>
    <mergeCell ref="E36:E37"/>
    <mergeCell ref="F36:F37"/>
    <mergeCell ref="G36:J36"/>
    <mergeCell ref="A38:D38"/>
    <mergeCell ref="A39:J39"/>
    <mergeCell ref="A40:J40"/>
    <mergeCell ref="A41:D41"/>
    <mergeCell ref="A42:D42"/>
    <mergeCell ref="A44:D44"/>
    <mergeCell ref="A45:D45"/>
    <mergeCell ref="A62:D62"/>
    <mergeCell ref="A47:J47"/>
    <mergeCell ref="A48:J48"/>
    <mergeCell ref="A49:D49"/>
    <mergeCell ref="A50:D50"/>
    <mergeCell ref="A51:D51"/>
    <mergeCell ref="A54:D54"/>
    <mergeCell ref="A55:D55"/>
    <mergeCell ref="A57:D57"/>
    <mergeCell ref="A58:D58"/>
    <mergeCell ref="A60:D60"/>
    <mergeCell ref="A61:D61"/>
    <mergeCell ref="A52:D52"/>
    <mergeCell ref="A53:D53"/>
    <mergeCell ref="A59:D59"/>
    <mergeCell ref="A56:D56"/>
    <mergeCell ref="A82:D82"/>
    <mergeCell ref="A83:D83"/>
    <mergeCell ref="A84:J84"/>
    <mergeCell ref="A85:D85"/>
    <mergeCell ref="A74:J74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101:C101"/>
    <mergeCell ref="D101:F101"/>
    <mergeCell ref="H101:J101"/>
    <mergeCell ref="A43:D43"/>
    <mergeCell ref="A93:D93"/>
    <mergeCell ref="A94:J94"/>
    <mergeCell ref="A95:D95"/>
    <mergeCell ref="A99:C99"/>
    <mergeCell ref="D99:F99"/>
    <mergeCell ref="H99:J99"/>
    <mergeCell ref="A87:D87"/>
    <mergeCell ref="A88:D88"/>
    <mergeCell ref="A89:D89"/>
    <mergeCell ref="A90:J90"/>
    <mergeCell ref="A91:D91"/>
    <mergeCell ref="A92:D92"/>
    <mergeCell ref="A86:D86"/>
    <mergeCell ref="A75:D75"/>
    <mergeCell ref="A76:D76"/>
    <mergeCell ref="A77:D77"/>
    <mergeCell ref="A78:D78"/>
    <mergeCell ref="A79:D79"/>
    <mergeCell ref="A80:D80"/>
    <mergeCell ref="A81:D81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СБК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Христина</cp:lastModifiedBy>
  <cp:lastPrinted>2026-02-06T07:55:20Z</cp:lastPrinted>
  <dcterms:created xsi:type="dcterms:W3CDTF">2015-06-05T18:17:20Z</dcterms:created>
  <dcterms:modified xsi:type="dcterms:W3CDTF">2026-02-06T08:45:44Z</dcterms:modified>
</cp:coreProperties>
</file>